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01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<sst xmlns="http://schemas.openxmlformats.org/spreadsheetml/2006/main" count="34" uniqueCount="34">
  <si>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驾驶员工资</t>
  </si>
  <si>
    <t>名  称</t>
  </si>
  <si>
    <t>过 路 费</t>
  </si>
  <si>
    <t>赛拉图</t>
  </si>
  <si>
    <t>千里马</t>
  </si>
  <si>
    <t>超出里程</t>
  </si>
  <si>
    <r>
      <t>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料</t>
    </r>
    <r>
      <rPr>
        <sz val="12"/>
        <rFont val="宋体"/>
        <family val="0"/>
      </rPr>
      <t xml:space="preserve"> 价 格</t>
    </r>
  </si>
  <si>
    <t>合  计</t>
  </si>
  <si>
    <t>司机住宿费用</t>
  </si>
  <si>
    <t>百车公里耗油：</t>
  </si>
  <si>
    <t>超出里程金额</t>
  </si>
  <si>
    <r>
      <t xml:space="preserve">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程 </t>
    </r>
  </si>
  <si>
    <t>瑞 鹰</t>
  </si>
  <si>
    <t>远 舰</t>
  </si>
  <si>
    <r>
      <t xml:space="preserve">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</si>
  <si>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t>车 辆 租 金</t>
  </si>
  <si>
    <t xml:space="preserve">短 期 租 赁 费 用 计 算 公 式 </t>
  </si>
  <si>
    <t>自 动 计 算 公 式 部 分</t>
  </si>
  <si>
    <t>济南西-菏泽：85.00</t>
  </si>
  <si>
    <t>济南西-平邑：75.00</t>
  </si>
  <si>
    <t>同 悦</t>
  </si>
  <si>
    <t>高速路通行费</t>
  </si>
  <si>
    <t>柴油瑞风：10L*5.31=53.1元</t>
  </si>
  <si>
    <t>千里马：8L*5.54=44.32元</t>
  </si>
  <si>
    <t>同悦：7L*5.54=38.78元</t>
  </si>
  <si>
    <t>赛拉图：9L*5.54=49.86元</t>
  </si>
  <si>
    <t>输入部分</t>
  </si>
  <si>
    <t>自动计算部分</t>
  </si>
  <si>
    <t>带司机 住宿天数/不包吃住</t>
  </si>
  <si>
    <t xml:space="preserve">  备  注：  汽油价格：6.27元/L    柴油价格：5.31元/L    高速路过路费：0.40元/KM</t>
  </si>
  <si>
    <t>汽油瑞风:14L*6.27=87.78元</t>
  </si>
  <si>
    <t>商务车</t>
  </si>
  <si>
    <t>瑞风</t>
  </si>
  <si>
    <t>别克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</si>
</sst>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6" fontId="0" fillId="0" borderId="7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19.25390625" style="0" customWidth="1"/>
    <col min="3" max="9" width="12.625" style="0" customWidth="1"/>
    <col min="10" max="10" width="12.75390625" style="0" bestFit="1" customWidth="1"/>
  </cols>
  <sheetData>
    <row r="1" spans="1:9" ht="30" customHeight="1" thickBot="1">
      <c r="A1" s="45" t="s">
        <v>16</v>
      </c>
      <c r="B1" s="45"/>
      <c r="C1" s="45"/>
      <c r="D1" s="45"/>
      <c r="E1" s="45"/>
      <c r="F1" s="45"/>
      <c r="G1" s="45"/>
      <c r="H1" s="45"/>
      <c r="I1" s="45"/>
    </row>
    <row r="2" spans="1:9" ht="21" customHeight="1">
      <c r="A2" s="42" t="s">
        <v>26</v>
      </c>
      <c r="B2" s="36" t="s">
        <v>1</v>
      </c>
      <c r="C2" s="34" t="s">
        <v>31</v>
      </c>
      <c r="D2" s="34"/>
      <c r="E2" s="34" t="s">
        <v>4</v>
      </c>
      <c r="F2" s="34" t="s">
        <v>3</v>
      </c>
      <c r="G2" s="34" t="s">
        <v>20</v>
      </c>
      <c r="H2" s="34" t="s">
        <v>13</v>
      </c>
      <c r="I2" s="46" t="s">
        <v>12</v>
      </c>
    </row>
    <row r="3" spans="1:9" ht="21" customHeight="1" thickBot="1">
      <c r="A3" s="43"/>
      <c r="B3" s="37"/>
      <c r="C3" s="11" t="s">
        <v>32</v>
      </c>
      <c r="D3" s="11" t="s">
        <v>33</v>
      </c>
      <c r="E3" s="35"/>
      <c r="F3" s="35"/>
      <c r="G3" s="35"/>
      <c r="H3" s="35"/>
      <c r="I3" s="47"/>
    </row>
    <row r="4" spans="1:9" ht="21" customHeight="1">
      <c r="A4" s="43"/>
      <c r="B4" s="12" t="s">
        <v>11</v>
      </c>
      <c r="C4" s="13">
        <v>300</v>
      </c>
      <c r="D4" s="13">
        <v>300</v>
      </c>
      <c r="E4" s="13">
        <v>200</v>
      </c>
      <c r="F4" s="13">
        <v>200</v>
      </c>
      <c r="G4" s="14">
        <v>500</v>
      </c>
      <c r="H4" s="14"/>
      <c r="I4" s="29">
        <v>500</v>
      </c>
    </row>
    <row r="5" spans="1:9" ht="21" customHeight="1">
      <c r="A5" s="43"/>
      <c r="B5" s="3" t="s">
        <v>14</v>
      </c>
      <c r="C5" s="4">
        <v>2</v>
      </c>
      <c r="D5" s="4">
        <v>2</v>
      </c>
      <c r="E5" s="4">
        <v>1</v>
      </c>
      <c r="F5" s="4">
        <v>1</v>
      </c>
      <c r="G5" s="15">
        <v>2</v>
      </c>
      <c r="H5" s="15"/>
      <c r="I5" s="30">
        <v>2</v>
      </c>
    </row>
    <row r="6" spans="1:9" ht="21" customHeight="1" thickBot="1">
      <c r="A6" s="43"/>
      <c r="B6" s="32" t="s">
        <v>28</v>
      </c>
      <c r="C6" s="16">
        <v>0</v>
      </c>
      <c r="D6" s="16">
        <v>1</v>
      </c>
      <c r="E6" s="16">
        <v>0</v>
      </c>
      <c r="F6" s="16">
        <v>5</v>
      </c>
      <c r="G6" s="16">
        <v>1</v>
      </c>
      <c r="H6" s="16"/>
      <c r="I6" s="24">
        <v>1</v>
      </c>
    </row>
    <row r="7" spans="1:9" s="9" customFormat="1" ht="25.5" customHeight="1" thickBot="1">
      <c r="A7" s="44"/>
      <c r="B7" s="39" t="s">
        <v>17</v>
      </c>
      <c r="C7" s="40"/>
      <c r="D7" s="40"/>
      <c r="E7" s="40"/>
      <c r="F7" s="40"/>
      <c r="G7" s="40"/>
      <c r="H7" s="40"/>
      <c r="I7" s="41"/>
    </row>
    <row r="8" spans="1:9" ht="21" customHeight="1">
      <c r="A8" s="42" t="s">
        <v>27</v>
      </c>
      <c r="B8" s="17" t="s">
        <v>5</v>
      </c>
      <c r="C8" s="18">
        <f>C4-200*C5</f>
        <v>-100</v>
      </c>
      <c r="D8" s="18">
        <f>D4-200*D5</f>
        <v>-100</v>
      </c>
      <c r="E8" s="18">
        <f>E4-200*E5</f>
        <v>0</v>
      </c>
      <c r="F8" s="18">
        <f>F4-200*F5</f>
        <v>0</v>
      </c>
      <c r="G8" s="14">
        <f>G4-200*G5</f>
        <v>100</v>
      </c>
      <c r="H8" s="14"/>
      <c r="I8" s="23">
        <f>I4-200*I5</f>
        <v>100</v>
      </c>
    </row>
    <row r="9" spans="1:9" ht="21" customHeight="1">
      <c r="A9" s="43"/>
      <c r="B9" s="1" t="s">
        <v>10</v>
      </c>
      <c r="C9" s="19">
        <f>C8*1</f>
        <v>-100</v>
      </c>
      <c r="D9" s="19">
        <f>D8*1</f>
        <v>-100</v>
      </c>
      <c r="E9" s="19">
        <f>E8*0.5</f>
        <v>0</v>
      </c>
      <c r="F9" s="19">
        <f>F8*0.5</f>
        <v>0</v>
      </c>
      <c r="G9" s="19">
        <f>G8*0.5</f>
        <v>50</v>
      </c>
      <c r="H9" s="15"/>
      <c r="I9" s="25">
        <f>I8*1</f>
        <v>100</v>
      </c>
    </row>
    <row r="10" spans="1:9" ht="21" customHeight="1">
      <c r="A10" s="43"/>
      <c r="B10" s="1" t="s">
        <v>8</v>
      </c>
      <c r="C10" s="2">
        <v>0</v>
      </c>
      <c r="D10" s="2">
        <f>D6*D4100</f>
        <v>0</v>
      </c>
      <c r="E10" s="2">
        <f>E6*100</f>
        <v>0</v>
      </c>
      <c r="F10" s="2">
        <f>F6*100</f>
        <v>500</v>
      </c>
      <c r="G10" s="19">
        <f>G6*100</f>
        <v>100</v>
      </c>
      <c r="H10" s="15"/>
      <c r="I10" s="25">
        <f>100*I6</f>
        <v>100</v>
      </c>
    </row>
    <row r="11" spans="1:9" ht="21" customHeight="1">
      <c r="A11" s="43"/>
      <c r="B11" s="3" t="s">
        <v>6</v>
      </c>
      <c r="C11" s="2">
        <f>C4*0.8778</f>
        <v>263.34000000000003</v>
      </c>
      <c r="D11" s="2">
        <f>D4*0.95</f>
        <v>285</v>
      </c>
      <c r="E11" s="2">
        <f>E4*0.4432</f>
        <v>88.64</v>
      </c>
      <c r="F11" s="2">
        <f>F4*0.4986</f>
        <v>99.72</v>
      </c>
      <c r="G11" s="19">
        <f>G4*0.3878</f>
        <v>193.89999999999998</v>
      </c>
      <c r="H11" s="15"/>
      <c r="I11" s="31">
        <f>I4*0.7308</f>
        <v>365.4</v>
      </c>
    </row>
    <row r="12" spans="1:9" ht="21" customHeight="1">
      <c r="A12" s="43"/>
      <c r="B12" s="1" t="s">
        <v>15</v>
      </c>
      <c r="C12" s="2">
        <f>C5*300</f>
        <v>600</v>
      </c>
      <c r="D12" s="2">
        <f>D5*400</f>
        <v>800</v>
      </c>
      <c r="E12" s="2">
        <f>E5*100</f>
        <v>100</v>
      </c>
      <c r="F12" s="2">
        <f>F5*160</f>
        <v>160</v>
      </c>
      <c r="G12" s="19">
        <f>G5*120</f>
        <v>240</v>
      </c>
      <c r="H12" s="15"/>
      <c r="I12" s="25">
        <f>I5*260</f>
        <v>520</v>
      </c>
    </row>
    <row r="13" spans="1:9" ht="21" customHeight="1">
      <c r="A13" s="43"/>
      <c r="B13" s="1" t="s">
        <v>0</v>
      </c>
      <c r="C13" s="2">
        <f>C5*60+C8*0.2</f>
        <v>100</v>
      </c>
      <c r="D13" s="2">
        <f>D5*60+D8*0.2</f>
        <v>100</v>
      </c>
      <c r="E13" s="2">
        <f>E5*60+E8*0.2</f>
        <v>60</v>
      </c>
      <c r="F13" s="2">
        <f>F5*60+0.2*F8</f>
        <v>60</v>
      </c>
      <c r="G13" s="19">
        <f>G5*100+0.2*G8</f>
        <v>220</v>
      </c>
      <c r="H13" s="15"/>
      <c r="I13" s="25">
        <f>I5*60+I8*0.2</f>
        <v>140</v>
      </c>
    </row>
    <row r="14" spans="1:9" ht="21" customHeight="1" thickBot="1">
      <c r="A14" s="43"/>
      <c r="B14" s="20" t="s">
        <v>2</v>
      </c>
      <c r="C14" s="22">
        <f>C4*0.4</f>
        <v>120</v>
      </c>
      <c r="D14" s="22">
        <f>D4*0.4</f>
        <v>120</v>
      </c>
      <c r="E14" s="22">
        <f>E4*0.4</f>
        <v>80</v>
      </c>
      <c r="F14" s="22">
        <f>F4*0.4</f>
        <v>80</v>
      </c>
      <c r="G14" s="21">
        <f>G4*0.4</f>
        <v>200</v>
      </c>
      <c r="H14" s="16"/>
      <c r="I14" s="26">
        <f>I4*0.4</f>
        <v>200</v>
      </c>
    </row>
    <row r="15" spans="1:9" ht="30" customHeight="1" thickBot="1">
      <c r="A15" s="44"/>
      <c r="B15" s="6" t="s">
        <v>7</v>
      </c>
      <c r="C15" s="7">
        <f>SUM(C9:C14)</f>
        <v>983.34</v>
      </c>
      <c r="D15" s="7">
        <f>D9+D10+D11+D12+D13+D14</f>
        <v>1205</v>
      </c>
      <c r="E15" s="7">
        <f>SUM(E9:E14)</f>
        <v>328.64</v>
      </c>
      <c r="F15" s="7">
        <f>F9+F10+F11+F12+F13+F14</f>
        <v>899.72</v>
      </c>
      <c r="G15" s="7">
        <f>SUM(G9:G14)</f>
        <v>1003.9</v>
      </c>
      <c r="H15" s="27"/>
      <c r="I15" s="28">
        <f>I9+I10+I11+I12+I13+I14</f>
        <v>1425.4</v>
      </c>
    </row>
    <row r="16" spans="2:9" ht="21.75" customHeight="1">
      <c r="B16" s="33" t="s">
        <v>29</v>
      </c>
      <c r="C16" s="33"/>
      <c r="D16" s="33"/>
      <c r="E16" s="33"/>
      <c r="F16" s="33"/>
      <c r="G16" s="33"/>
      <c r="H16" s="33" t="s">
        <v>21</v>
      </c>
      <c r="I16" s="33"/>
    </row>
    <row r="17" spans="2:9" ht="21.75" customHeight="1">
      <c r="B17" s="5" t="s">
        <v>9</v>
      </c>
      <c r="C17" s="38" t="s">
        <v>30</v>
      </c>
      <c r="D17" s="38"/>
      <c r="E17" s="38" t="s">
        <v>24</v>
      </c>
      <c r="F17" s="38"/>
      <c r="G17" s="8"/>
      <c r="H17" s="38" t="s">
        <v>18</v>
      </c>
      <c r="I17" s="38"/>
    </row>
    <row r="18" spans="2:9" ht="21.75" customHeight="1">
      <c r="B18" s="5"/>
      <c r="C18" s="38" t="s">
        <v>22</v>
      </c>
      <c r="D18" s="38"/>
      <c r="E18" s="38" t="s">
        <v>25</v>
      </c>
      <c r="F18" s="38"/>
      <c r="G18" s="8"/>
      <c r="H18" s="38" t="s">
        <v>19</v>
      </c>
      <c r="I18" s="38"/>
    </row>
    <row r="19" spans="2:9" ht="21.75" customHeight="1">
      <c r="B19" s="5"/>
      <c r="C19" s="38" t="s">
        <v>23</v>
      </c>
      <c r="D19" s="38"/>
      <c r="E19" s="38"/>
      <c r="F19" s="38"/>
      <c r="H19" s="38"/>
      <c r="I19" s="38"/>
    </row>
    <row r="20" spans="2:8" ht="21.75" customHeight="1">
      <c r="B20" s="5"/>
      <c r="C20" s="38"/>
      <c r="D20" s="38"/>
      <c r="E20" s="38"/>
      <c r="F20" s="38"/>
      <c r="G20" s="8"/>
      <c r="H20" s="8"/>
    </row>
    <row r="21" spans="3:4" ht="18" customHeight="1">
      <c r="C21" s="38"/>
      <c r="D21" s="38"/>
    </row>
    <row r="22" ht="18" customHeight="1">
      <c r="G22" s="10"/>
    </row>
    <row r="23" ht="18" customHeight="1">
      <c r="G23" s="8"/>
    </row>
    <row r="24" spans="7:8" ht="18" customHeight="1">
      <c r="G24" s="10"/>
      <c r="H24" s="8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mergeCells count="25">
    <mergeCell ref="A2:A7"/>
    <mergeCell ref="A8:A15"/>
    <mergeCell ref="A1:I1"/>
    <mergeCell ref="C21:D21"/>
    <mergeCell ref="C19:D19"/>
    <mergeCell ref="C2:D2"/>
    <mergeCell ref="I2:I3"/>
    <mergeCell ref="E19:F19"/>
    <mergeCell ref="E20:F20"/>
    <mergeCell ref="G2:G3"/>
    <mergeCell ref="C20:D20"/>
    <mergeCell ref="B7:I7"/>
    <mergeCell ref="H19:I19"/>
    <mergeCell ref="H17:I17"/>
    <mergeCell ref="H18:I18"/>
    <mergeCell ref="C18:D18"/>
    <mergeCell ref="E18:F18"/>
    <mergeCell ref="C17:D17"/>
    <mergeCell ref="E17:F17"/>
    <mergeCell ref="H16:I16"/>
    <mergeCell ref="B16:G16"/>
    <mergeCell ref="H2:H3"/>
    <mergeCell ref="B2:B3"/>
    <mergeCell ref="F2:F3"/>
    <mergeCell ref="E2:E3"/>
  </mergeCells>
  <printOptions/>
  <pageMargins left="0.5511811023622047" right="0.5511811023622047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华强用户</cp:lastModifiedBy>
  <cp:lastPrinted>2008-10-22T03:37:47Z</cp:lastPrinted>
  <dcterms:created xsi:type="dcterms:W3CDTF">2008-06-02T02:01:05Z</dcterms:created>
  <dcterms:modified xsi:type="dcterms:W3CDTF">2009-12-24T10:20:41Z</dcterms:modified>
  <cp:category/>
  <cp:version/>
  <cp:contentType/>
  <cp:contentStatus/>
</cp:coreProperties>
</file>